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tiongovuk.sharepoint.com/sites/DART/Shared Documents/General/Breakfast Clubs Analysis/Funding/Funding Payments/"/>
    </mc:Choice>
  </mc:AlternateContent>
  <xr:revisionPtr revIDLastSave="42" documentId="8_{E44DCBBE-2D78-4C88-9D0B-A1F4AF86ADA5}" xr6:coauthVersionLast="47" xr6:coauthVersionMax="47" xr10:uidLastSave="{B7A84D70-A0CD-44F4-8FD2-E54AA7412C09}"/>
  <bookViews>
    <workbookView xWindow="-120" yWindow="-21720" windowWidth="38640" windowHeight="21120" activeTab="1" xr2:uid="{FD4AA489-0187-47A8-9CE1-2E99352C54A6}"/>
  </bookViews>
  <sheets>
    <sheet name="Notes" sheetId="1" r:id="rId1"/>
    <sheet name="BCFunding_RR" sheetId="4" r:id="rId2"/>
    <sheet name="Reference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5" l="1"/>
  <c r="I3" i="5"/>
  <c r="H3" i="5"/>
  <c r="J2" i="5"/>
  <c r="I2" i="5"/>
  <c r="H2" i="5"/>
  <c r="G20" i="4"/>
  <c r="D20" i="4"/>
  <c r="F20" i="4" s="1"/>
  <c r="C17" i="4"/>
  <c r="C15" i="4"/>
  <c r="C14" i="4"/>
  <c r="H20" i="4" s="1"/>
  <c r="I20" i="4"/>
  <c r="B2" i="4"/>
  <c r="J20" i="4" l="1"/>
  <c r="K20" i="4" s="1"/>
  <c r="L20" i="4" s="1"/>
  <c r="N20" i="4" s="1"/>
  <c r="E20" i="4"/>
  <c r="M20" i="4" l="1"/>
  <c r="S20" i="4" s="1"/>
  <c r="T20" i="4" s="1"/>
</calcChain>
</file>

<file path=xl/sharedStrings.xml><?xml version="1.0" encoding="utf-8"?>
<sst xmlns="http://schemas.openxmlformats.org/spreadsheetml/2006/main" count="56" uniqueCount="53">
  <si>
    <t>Notes:</t>
  </si>
  <si>
    <r>
      <t xml:space="preserve">This file shows the working and gives an estimation of the amount of funding schools are likely to receive. Note that parts of the funding (the £0.60 base rate and the £0.78 factor for FSM6) are communicated as a ‘per pupil’ rate for the purpose of ensuring payments take into account actual take up rates and variation in FSM6 in different schools. They are </t>
    </r>
    <r>
      <rPr>
        <b/>
        <sz val="11"/>
        <color rgb="FF000000"/>
        <rFont val="Arial"/>
        <family val="2"/>
      </rPr>
      <t xml:space="preserve">not </t>
    </r>
    <r>
      <rPr>
        <sz val="11"/>
        <color rgb="FF000000"/>
        <rFont val="Arial"/>
        <family val="2"/>
      </rPr>
      <t xml:space="preserve">intended to suggest that schools must spend this amount per pupil, or that the cost of provision is £0.60 per pupil. Schools will have a lot of flexibility over how they spend this money and the types of delivery they wish to prioritise, within the minimum expectations. </t>
    </r>
  </si>
  <si>
    <t>For the initial summer term early adopter schools will receive: </t>
  </si>
  <si>
    <t>The amount you receive in the second payment will be based on the number of children attending the breakfast club. DfE will collect breakfast club attendance over a specified week to calculate funding rates.</t>
  </si>
  <si>
    <t>Further information can be found at:</t>
  </si>
  <si>
    <t>Breakfast clubs early adopter guidance for schools and trusts in England - GOV.UK</t>
  </si>
  <si>
    <t>Breakfast club early adopters grant: 2024 to 2025 academic year - GOV.UK</t>
  </si>
  <si>
    <t>Source:</t>
  </si>
  <si>
    <t>Manual input of figures</t>
  </si>
  <si>
    <r>
      <rPr>
        <i/>
        <sz val="11"/>
        <color theme="1"/>
        <rFont val="Aptos Narrow"/>
        <family val="2"/>
        <scheme val="minor"/>
      </rPr>
      <t>Guidance</t>
    </r>
    <r>
      <rPr>
        <sz val="11"/>
        <color theme="1"/>
        <rFont val="Aptos Narrow"/>
        <family val="2"/>
        <scheme val="minor"/>
      </rPr>
      <t>: Alter the figures in the blue to reflect your school's figures. Do not amend the figures in green.</t>
    </r>
  </si>
  <si>
    <t>Mainstream or Special School?</t>
  </si>
  <si>
    <t>Mainstream</t>
  </si>
  <si>
    <r>
      <rPr>
        <b/>
        <sz val="11"/>
        <color theme="1" tint="0.499984740745262"/>
        <rFont val="Aptos Narrow"/>
        <family val="2"/>
        <scheme val="minor"/>
      </rPr>
      <t xml:space="preserve"> &lt; Please select</t>
    </r>
    <r>
      <rPr>
        <sz val="11"/>
        <color theme="1" tint="0.499984740745262"/>
        <rFont val="Aptos Narrow"/>
        <family val="2"/>
        <scheme val="minor"/>
      </rPr>
      <t xml:space="preserve"> from the drop down list if this is for a mainstream or special school</t>
    </r>
  </si>
  <si>
    <t>Number of pupils expected to attend Breakfast Club</t>
  </si>
  <si>
    <r>
      <rPr>
        <b/>
        <sz val="11"/>
        <color theme="1" tint="0.499984740745262"/>
        <rFont val="Aptos Narrow"/>
        <family val="2"/>
        <scheme val="minor"/>
      </rPr>
      <t xml:space="preserve"> &lt; Please enter</t>
    </r>
    <r>
      <rPr>
        <sz val="11"/>
        <color theme="1" tint="0.499984740745262"/>
        <rFont val="Aptos Narrow"/>
        <family val="2"/>
        <scheme val="minor"/>
      </rPr>
      <t xml:space="preserve"> the number of pupils you expect to attend the breakfast club</t>
    </r>
  </si>
  <si>
    <t>FSM6 rate:</t>
  </si>
  <si>
    <r>
      <rPr>
        <b/>
        <sz val="11"/>
        <color theme="1" tint="0.499984740745262"/>
        <rFont val="Aptos Narrow"/>
        <family val="2"/>
        <scheme val="minor"/>
      </rPr>
      <t xml:space="preserve"> &lt; Please enter </t>
    </r>
    <r>
      <rPr>
        <sz val="11"/>
        <color theme="1" tint="0.499984740745262"/>
        <rFont val="Aptos Narrow"/>
        <family val="2"/>
        <scheme val="minor"/>
      </rPr>
      <t>the proportion of eligible FSM6 pupils in your school</t>
    </r>
  </si>
  <si>
    <t>School ACA</t>
  </si>
  <si>
    <r>
      <rPr>
        <b/>
        <sz val="11"/>
        <color theme="1" tint="0.499984740745262"/>
        <rFont val="Aptos Narrow"/>
        <family val="2"/>
        <scheme val="minor"/>
      </rPr>
      <t xml:space="preserve"> &lt; Please enter </t>
    </r>
    <r>
      <rPr>
        <sz val="11"/>
        <color theme="1" tint="0.499984740745262"/>
        <rFont val="Aptos Narrow"/>
        <family val="2"/>
        <scheme val="minor"/>
      </rPr>
      <t>area cost adjustment (ACA) for your school*. The fixed-cost payment (D25) and attendance payment (Column M) are multiplied this to  reflect geographical variation in labour market costs.</t>
    </r>
  </si>
  <si>
    <t>Days in period:</t>
  </si>
  <si>
    <r>
      <t xml:space="preserve"> &lt;</t>
    </r>
    <r>
      <rPr>
        <b/>
        <sz val="11"/>
        <color theme="1" tint="0.499984740745262"/>
        <rFont val="Aptos Narrow"/>
        <family val="2"/>
        <scheme val="minor"/>
      </rPr>
      <t xml:space="preserve">Please enter </t>
    </r>
    <r>
      <rPr>
        <sz val="11"/>
        <color theme="1" tint="0.499984740745262"/>
        <rFont val="Aptos Narrow"/>
        <family val="2"/>
        <scheme val="minor"/>
      </rPr>
      <t>the number of days you want the figuresto be calculated for. 74 days = number of days in initial Autumn term; 131 = number of days until FY 25/26 year end</t>
    </r>
  </si>
  <si>
    <t>Per pupil factor:</t>
  </si>
  <si>
    <t xml:space="preserve"> &lt; This is the base per-pupil rate</t>
  </si>
  <si>
    <t>Additional need factor:</t>
  </si>
  <si>
    <t xml:space="preserve"> &lt; This is the additional payment to reflect the wider context of a school. </t>
  </si>
  <si>
    <t>Initial Fixed Payment</t>
  </si>
  <si>
    <t>Breakfast Club Attendance Dependent Payment</t>
  </si>
  <si>
    <t>Total Overall Payment</t>
  </si>
  <si>
    <t>Start up Funding</t>
  </si>
  <si>
    <t>Fixed cost</t>
  </si>
  <si>
    <t>Total Initial Fixed Payment</t>
  </si>
  <si>
    <t>Total Initial Fixed Payment
(with ACA)</t>
  </si>
  <si>
    <t>Uptake (pupil numbers)</t>
  </si>
  <si>
    <t xml:space="preserve">Basic attendance Total </t>
  </si>
  <si>
    <t>FSM6%</t>
  </si>
  <si>
    <t>FSM6 Total</t>
  </si>
  <si>
    <t>Total attendance dependent Payment</t>
  </si>
  <si>
    <t>Total attendance dependent Payment (with ACA)</t>
  </si>
  <si>
    <t>Total Payment</t>
  </si>
  <si>
    <t>Total Payment with ACA</t>
  </si>
  <si>
    <t>* You can find your ACA here:</t>
  </si>
  <si>
    <t>2024-25 NFF area cost adjustment tehcnical note</t>
  </si>
  <si>
    <t>an upfront payment consisting of a one-off payment to cover set-up costs and a lump-sum payment to cover fixed-admin and start-up staffing costs between September and October 2025</t>
  </si>
  <si>
    <t>a second payment, in arrears, between January and February 2026</t>
  </si>
  <si>
    <r>
      <rPr>
        <sz val="11"/>
        <color rgb="FF000000"/>
        <rFont val="Arial"/>
        <family val="2"/>
      </rPr>
      <t xml:space="preserve">This file gives an </t>
    </r>
    <r>
      <rPr>
        <b/>
        <sz val="11"/>
        <color rgb="FFFF0000"/>
        <rFont val="Arial"/>
        <family val="2"/>
      </rPr>
      <t>estimated</t>
    </r>
    <r>
      <rPr>
        <sz val="11"/>
        <color rgb="FF000000"/>
        <rFont val="Arial"/>
        <family val="2"/>
      </rPr>
      <t xml:space="preserve"> amount of funding for the breakfast club early adopters scheme - </t>
    </r>
    <r>
      <rPr>
        <b/>
        <sz val="11"/>
        <color rgb="FF000000"/>
        <rFont val="Arial"/>
        <family val="2"/>
      </rPr>
      <t>actual allocations vary due to rounding and actual breakfast club attendance</t>
    </r>
  </si>
  <si>
    <t>Special</t>
  </si>
  <si>
    <t>Fixed Cost (per school per day)</t>
  </si>
  <si>
    <t>blank</t>
  </si>
  <si>
    <t>Per pupil factor (rounded):</t>
  </si>
  <si>
    <t>Additional need factor (rounded):</t>
  </si>
  <si>
    <t>Fixed Cost (per school per day) (rounded)</t>
  </si>
  <si>
    <t>Mainstream_School_Level!</t>
  </si>
  <si>
    <t>Special_School_Level!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</si>
</sst>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1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B0C0C"/>
      <name val="Arial"/>
      <family val="2"/>
    </font>
    <font>
      <u/>
      <sz val="11"/>
      <color theme="10"/>
      <name val="Arial"/>
      <family val="2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b/>
      <sz val="11"/>
      <color theme="1" tint="0.499984740745262"/>
      <name val="Aptos Narrow"/>
      <family val="2"/>
      <scheme val="minor"/>
    </font>
    <font>
      <b/>
      <sz val="8"/>
      <color theme="0" tint="-0.499984740745262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Dashed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Dash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Dashed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4"/>
    </xf>
    <xf numFmtId="0" fontId="3" fillId="0" borderId="0" xfId="1"/>
    <xf numFmtId="0" fontId="10" fillId="0" borderId="0" xfId="1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/>
    <xf numFmtId="0" fontId="11" fillId="0" borderId="0" xfId="1" applyFont="1"/>
    <xf numFmtId="0" fontId="0" fillId="0" borderId="0" xfId="0" applyAlignment="1">
      <alignment horizontal="left" vertical="top" wrapText="1"/>
    </xf>
    <xf numFmtId="0" fontId="0" fillId="2" borderId="0" xfId="0" applyFill="1"/>
    <xf numFmtId="0" fontId="0" fillId="2" borderId="0" xfId="0" applyFill="1" applyAlignment="1" applyProtection="1">
      <alignment horizontal="right"/>
      <protection locked="0"/>
    </xf>
    <xf numFmtId="0" fontId="13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 applyProtection="1">
      <alignment horizontal="right" vertical="center"/>
      <protection locked="0"/>
    </xf>
    <xf numFmtId="0" fontId="1" fillId="0" borderId="0" xfId="0" applyFont="1"/>
    <xf numFmtId="9" fontId="0" fillId="2" borderId="0" xfId="0" applyNumberFormat="1" applyFill="1" applyProtection="1">
      <protection locked="0"/>
    </xf>
    <xf numFmtId="0" fontId="13" fillId="0" borderId="0" xfId="0" applyFont="1" applyAlignment="1">
      <alignment vertical="center"/>
    </xf>
    <xf numFmtId="0" fontId="0" fillId="2" borderId="0" xfId="0" applyFill="1" applyProtection="1">
      <protection locked="0"/>
    </xf>
    <xf numFmtId="0" fontId="0" fillId="3" borderId="0" xfId="0" applyFill="1"/>
    <xf numFmtId="164" fontId="0" fillId="3" borderId="0" xfId="0" applyNumberForma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0" fillId="0" borderId="14" xfId="0" applyNumberFormat="1" applyBorder="1"/>
    <xf numFmtId="164" fontId="0" fillId="0" borderId="15" xfId="0" applyNumberFormat="1" applyBorder="1"/>
    <xf numFmtId="164" fontId="0" fillId="4" borderId="16" xfId="0" applyNumberFormat="1" applyFill="1" applyBorder="1"/>
    <xf numFmtId="164" fontId="0" fillId="3" borderId="17" xfId="0" applyNumberFormat="1" applyFill="1" applyBorder="1"/>
    <xf numFmtId="0" fontId="0" fillId="0" borderId="15" xfId="0" applyBorder="1"/>
    <xf numFmtId="166" fontId="0" fillId="0" borderId="15" xfId="0" applyNumberFormat="1" applyBorder="1"/>
    <xf numFmtId="164" fontId="0" fillId="4" borderId="15" xfId="0" applyNumberFormat="1" applyFill="1" applyBorder="1"/>
    <xf numFmtId="164" fontId="0" fillId="4" borderId="18" xfId="0" applyNumberFormat="1" applyFill="1" applyBorder="1"/>
    <xf numFmtId="164" fontId="0" fillId="5" borderId="19" xfId="0" applyNumberFormat="1" applyFill="1" applyBorder="1"/>
    <xf numFmtId="164" fontId="16" fillId="0" borderId="0" xfId="0" applyNumberFormat="1" applyFont="1"/>
    <xf numFmtId="164" fontId="17" fillId="0" borderId="0" xfId="0" applyNumberFormat="1" applyFont="1"/>
    <xf numFmtId="0" fontId="18" fillId="0" borderId="0" xfId="0" applyFont="1" applyAlignment="1">
      <alignment horizontal="right"/>
    </xf>
    <xf numFmtId="164" fontId="18" fillId="0" borderId="0" xfId="0" applyNumberFormat="1" applyFont="1"/>
    <xf numFmtId="0" fontId="3" fillId="0" borderId="0" xfId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publications/breakfast-club-early-adopters-grant-2024-to-2025-academic-year" TargetMode="External"/><Relationship Id="rId1" Type="http://schemas.openxmlformats.org/officeDocument/2006/relationships/hyperlink" Target="https://www.gov.uk/government/publications/breakfast-clubs-early-adopter-guidance-for-schools-and-trusts-in-england/breakfast-clubs-early-adopter-guidance-for-schools-and-trusts-in-engl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publishing.service.gov.uk/media/64b52ee20ea2cb000d15e3b3/2024-25_NFF_area_cost_adjustment_technical_no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2AC4-84E0-45FA-9E81-E51E52FAF7F0}">
  <dimension ref="B2:C22"/>
  <sheetViews>
    <sheetView showGridLines="0" workbookViewId="0">
      <selection activeCell="B16" sqref="B16"/>
    </sheetView>
  </sheetViews>
  <sheetFormatPr defaultRowHeight="14.5" x14ac:dyDescent="0.35"/>
  <cols>
    <col min="1" max="1" width="5.54296875" customWidth="1"/>
    <col min="2" max="2" width="107.1796875" style="2" customWidth="1"/>
  </cols>
  <sheetData>
    <row r="2" spans="2:3" x14ac:dyDescent="0.35">
      <c r="B2" s="1" t="s">
        <v>0</v>
      </c>
    </row>
    <row r="3" spans="2:3" ht="28.5" x14ac:dyDescent="0.35">
      <c r="B3" s="2" t="s">
        <v>44</v>
      </c>
    </row>
    <row r="5" spans="2:3" ht="84.5" x14ac:dyDescent="0.35">
      <c r="B5" s="3" t="s">
        <v>1</v>
      </c>
    </row>
    <row r="7" spans="2:3" x14ac:dyDescent="0.35">
      <c r="B7" s="4" t="s">
        <v>2</v>
      </c>
    </row>
    <row r="8" spans="2:3" ht="28" x14ac:dyDescent="0.35">
      <c r="B8" s="5" t="s">
        <v>42</v>
      </c>
    </row>
    <row r="9" spans="2:3" x14ac:dyDescent="0.35">
      <c r="B9" s="5" t="s">
        <v>43</v>
      </c>
      <c r="C9" s="6"/>
    </row>
    <row r="10" spans="2:3" ht="28" x14ac:dyDescent="0.35">
      <c r="B10" s="4" t="s">
        <v>3</v>
      </c>
    </row>
    <row r="11" spans="2:3" x14ac:dyDescent="0.35">
      <c r="B11" s="4"/>
    </row>
    <row r="12" spans="2:3" x14ac:dyDescent="0.35">
      <c r="B12" s="4"/>
    </row>
    <row r="13" spans="2:3" x14ac:dyDescent="0.35">
      <c r="B13" s="4"/>
    </row>
    <row r="14" spans="2:3" x14ac:dyDescent="0.35">
      <c r="B14" s="1" t="s">
        <v>4</v>
      </c>
    </row>
    <row r="15" spans="2:3" x14ac:dyDescent="0.35">
      <c r="B15" s="7" t="s">
        <v>5</v>
      </c>
    </row>
    <row r="16" spans="2:3" x14ac:dyDescent="0.35">
      <c r="B16" s="7" t="s">
        <v>6</v>
      </c>
    </row>
    <row r="18" spans="2:2" x14ac:dyDescent="0.35">
      <c r="B18" s="4"/>
    </row>
    <row r="19" spans="2:2" x14ac:dyDescent="0.35">
      <c r="B19" s="8"/>
    </row>
    <row r="20" spans="2:2" x14ac:dyDescent="0.35">
      <c r="B20" s="8"/>
    </row>
    <row r="21" spans="2:2" x14ac:dyDescent="0.35">
      <c r="B21" s="4"/>
    </row>
    <row r="22" spans="2:2" x14ac:dyDescent="0.35">
      <c r="B22" s="4"/>
    </row>
  </sheetData>
  <sheetProtection sheet="1" objects="1" scenarios="1"/>
  <hyperlinks>
    <hyperlink ref="B15" r:id="rId1" display="https://www.gov.uk/government/publications/breakfast-clubs-early-adopter-guidance-for-schools-and-trusts-in-england/breakfast-clubs-early-adopter-guidance-for-schools-and-trusts-in-england" xr:uid="{A4929685-CEE4-45FF-BE66-4F4F74F43DCC}"/>
    <hyperlink ref="B16" r:id="rId2" display="https://www.gov.uk/government/publications/breakfast-club-early-adopters-grant-2024-to-2025-academic-year" xr:uid="{6443712A-BE9D-4A0D-8465-1BC7C99533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9F2D-C2BA-4C47-9EA8-9F3DBFEE3770}">
  <sheetPr>
    <tabColor theme="7" tint="0.59999389629810485"/>
  </sheetPr>
  <dimension ref="B1:T30"/>
  <sheetViews>
    <sheetView showGridLines="0" tabSelected="1" zoomScaleNormal="100" workbookViewId="0">
      <selection activeCell="C22" sqref="C22"/>
    </sheetView>
  </sheetViews>
  <sheetFormatPr defaultRowHeight="14.5" x14ac:dyDescent="0.35"/>
  <cols>
    <col min="1" max="1" width="3" customWidth="1"/>
    <col min="2" max="2" width="25.54296875" customWidth="1"/>
    <col min="3" max="4" width="10.54296875" customWidth="1"/>
    <col min="5" max="6" width="12.54296875" customWidth="1"/>
    <col min="7" max="10" width="10.54296875" customWidth="1"/>
    <col min="11" max="14" width="12.54296875" customWidth="1"/>
    <col min="17" max="17" width="3.54296875" customWidth="1"/>
    <col min="18" max="18" width="21.453125" customWidth="1"/>
    <col min="19" max="19" width="24.81640625" customWidth="1"/>
  </cols>
  <sheetData>
    <row r="1" spans="2:10" ht="8.5" customHeight="1" x14ac:dyDescent="0.35"/>
    <row r="2" spans="2:10" x14ac:dyDescent="0.35">
      <c r="B2" s="9" t="str">
        <f>C8&amp;" School Breakfast Club funding estimate for Initial Period"</f>
        <v>Mainstream School Breakfast Club funding estimate for Initial Period</v>
      </c>
    </row>
    <row r="3" spans="2:10" ht="5.5" customHeight="1" x14ac:dyDescent="0.35"/>
    <row r="4" spans="2:10" x14ac:dyDescent="0.35">
      <c r="B4" t="s">
        <v>7</v>
      </c>
      <c r="C4" s="10" t="s">
        <v>8</v>
      </c>
    </row>
    <row r="5" spans="2:10" x14ac:dyDescent="0.35">
      <c r="C5" s="10"/>
    </row>
    <row r="6" spans="2:10" ht="18" customHeight="1" x14ac:dyDescent="0.35">
      <c r="B6" s="11" t="s">
        <v>9</v>
      </c>
      <c r="C6" s="11"/>
      <c r="D6" s="11"/>
      <c r="E6" s="11"/>
      <c r="F6" s="11"/>
      <c r="G6" s="11"/>
      <c r="H6" s="11"/>
      <c r="I6" s="11"/>
      <c r="J6" s="11"/>
    </row>
    <row r="8" spans="2:10" x14ac:dyDescent="0.35">
      <c r="B8" s="12" t="s">
        <v>10</v>
      </c>
      <c r="C8" s="13" t="s">
        <v>11</v>
      </c>
      <c r="D8" s="14" t="s">
        <v>12</v>
      </c>
    </row>
    <row r="9" spans="2:10" ht="7.5" customHeight="1" x14ac:dyDescent="0.35"/>
    <row r="10" spans="2:10" ht="29" x14ac:dyDescent="0.35">
      <c r="B10" s="15" t="s">
        <v>13</v>
      </c>
      <c r="C10" s="16">
        <v>130</v>
      </c>
      <c r="D10" s="14" t="s">
        <v>14</v>
      </c>
      <c r="E10" s="17"/>
    </row>
    <row r="11" spans="2:10" x14ac:dyDescent="0.35">
      <c r="B11" s="12" t="s">
        <v>15</v>
      </c>
      <c r="C11" s="18">
        <v>0.23</v>
      </c>
      <c r="D11" s="19" t="s">
        <v>16</v>
      </c>
      <c r="E11" s="17"/>
    </row>
    <row r="12" spans="2:10" x14ac:dyDescent="0.35">
      <c r="B12" s="12" t="s">
        <v>17</v>
      </c>
      <c r="C12" s="20">
        <v>1</v>
      </c>
      <c r="D12" s="19" t="s">
        <v>18</v>
      </c>
      <c r="E12" s="17"/>
    </row>
    <row r="13" spans="2:10" x14ac:dyDescent="0.35">
      <c r="B13" s="12" t="s">
        <v>19</v>
      </c>
      <c r="C13" s="20">
        <v>74</v>
      </c>
      <c r="D13" s="19" t="s">
        <v>20</v>
      </c>
      <c r="E13" s="17"/>
    </row>
    <row r="14" spans="2:10" x14ac:dyDescent="0.35">
      <c r="B14" s="21" t="s">
        <v>21</v>
      </c>
      <c r="C14" s="22">
        <f>INDEX(Reference!$A:$Z,MATCH($C$8,Reference!$B:$B,0),MATCH($B14,Reference!$1:$1,0))</f>
        <v>0.60432308000000001</v>
      </c>
      <c r="D14" s="19" t="s">
        <v>22</v>
      </c>
      <c r="E14" s="17"/>
    </row>
    <row r="15" spans="2:10" x14ac:dyDescent="0.35">
      <c r="B15" s="21" t="s">
        <v>23</v>
      </c>
      <c r="C15" s="22">
        <f>INDEX(Reference!$A:$Z,MATCH($C$8,Reference!$B:$B,0),MATCH($B15,Reference!$1:$1,0))</f>
        <v>0.78</v>
      </c>
      <c r="D15" s="19" t="s">
        <v>24</v>
      </c>
      <c r="E15" s="17"/>
    </row>
    <row r="17" spans="2:20" ht="15" thickBot="1" x14ac:dyDescent="0.4">
      <c r="C17" s="9" t="str">
        <f>C8&amp;" School Breakfast Club funding for Initial Period"</f>
        <v>Mainstream School Breakfast Club funding for Initial Period</v>
      </c>
    </row>
    <row r="18" spans="2:20" ht="28" customHeight="1" x14ac:dyDescent="0.35">
      <c r="C18" s="23" t="s">
        <v>25</v>
      </c>
      <c r="D18" s="24"/>
      <c r="E18" s="24"/>
      <c r="F18" s="25"/>
      <c r="G18" s="26" t="s">
        <v>26</v>
      </c>
      <c r="H18" s="26"/>
      <c r="I18" s="26"/>
      <c r="J18" s="26"/>
      <c r="K18" s="26"/>
      <c r="L18" s="27"/>
      <c r="M18" s="28" t="s">
        <v>27</v>
      </c>
      <c r="N18" s="29"/>
    </row>
    <row r="19" spans="2:20" s="30" customFormat="1" ht="73" thickBot="1" x14ac:dyDescent="0.4">
      <c r="C19" s="31" t="s">
        <v>28</v>
      </c>
      <c r="D19" s="32" t="s">
        <v>29</v>
      </c>
      <c r="E19" s="33" t="s">
        <v>30</v>
      </c>
      <c r="F19" s="34" t="s">
        <v>31</v>
      </c>
      <c r="G19" s="32" t="s">
        <v>32</v>
      </c>
      <c r="H19" s="32" t="s">
        <v>33</v>
      </c>
      <c r="I19" s="32" t="s">
        <v>34</v>
      </c>
      <c r="J19" s="32" t="s">
        <v>35</v>
      </c>
      <c r="K19" s="35" t="s">
        <v>36</v>
      </c>
      <c r="L19" s="34" t="s">
        <v>37</v>
      </c>
      <c r="M19" s="36" t="s">
        <v>38</v>
      </c>
      <c r="N19" s="37" t="s">
        <v>39</v>
      </c>
      <c r="O19" s="38"/>
      <c r="P19" s="38"/>
      <c r="Q19" s="38"/>
    </row>
    <row r="20" spans="2:20" ht="15.5" thickTop="1" thickBot="1" x14ac:dyDescent="0.4">
      <c r="C20" s="39">
        <v>500</v>
      </c>
      <c r="D20" s="40">
        <f>INDEX(Reference!$A:$Z,MATCH($C$8,Reference!$B:$B,0),MATCH("Fixed Cost (per school per day)",Reference!$1:$1,0))*$C$13</f>
        <v>1402.2734137072166</v>
      </c>
      <c r="E20" s="41">
        <f>SUM(C20:D20)</f>
        <v>1902.2734137072166</v>
      </c>
      <c r="F20" s="42">
        <f>C20+(D20*$C$12)</f>
        <v>1902.2734137072166</v>
      </c>
      <c r="G20" s="43">
        <f>C10</f>
        <v>130</v>
      </c>
      <c r="H20" s="40">
        <f>$G20*$C$13*$C$14</f>
        <v>5813.5880296000005</v>
      </c>
      <c r="I20" s="44">
        <f>$C$11</f>
        <v>0.23</v>
      </c>
      <c r="J20" s="40">
        <f>$G20*$I20*$C$15*$C$13</f>
        <v>1725.8280000000002</v>
      </c>
      <c r="K20" s="45">
        <f>H20+J20</f>
        <v>7539.4160296000009</v>
      </c>
      <c r="L20" s="42">
        <f>K20*$C$12</f>
        <v>7539.4160296000009</v>
      </c>
      <c r="M20" s="46">
        <f>$E$20+$K$20</f>
        <v>9441.6894433072175</v>
      </c>
      <c r="N20" s="47">
        <f>$F$20+$L$20</f>
        <v>9441.6894433072175</v>
      </c>
      <c r="O20" s="48"/>
      <c r="P20" s="48"/>
      <c r="Q20" s="48"/>
      <c r="S20" s="49">
        <f>(M20-C20)/G20</f>
        <v>68.782226486978601</v>
      </c>
      <c r="T20" s="49">
        <f>S20/C13</f>
        <v>0.92948954712133247</v>
      </c>
    </row>
    <row r="22" spans="2:20" x14ac:dyDescent="0.35">
      <c r="B22" t="s">
        <v>40</v>
      </c>
      <c r="C22" s="52" t="s">
        <v>41</v>
      </c>
    </row>
    <row r="30" spans="2:20" x14ac:dyDescent="0.35">
      <c r="R30" s="50"/>
      <c r="S30" s="51"/>
    </row>
  </sheetData>
  <sheetProtection algorithmName="SHA-512" hashValue="9s5JabuOVJ0HSCD1jhOBxXasooMiwTSB7202InxzVxylE95CgeWNwTIPNqcnVbttxarrli8ohkY5BSiMUet9Ug==" saltValue="e0ZC248APbVjgZmzIrLhlQ==" spinCount="100000" sheet="1" objects="1" scenarios="1" selectLockedCells="1"/>
  <mergeCells count="4">
    <mergeCell ref="B6:J6"/>
    <mergeCell ref="C18:F18"/>
    <mergeCell ref="G18:L18"/>
    <mergeCell ref="M18:N18"/>
  </mergeCells>
  <hyperlinks>
    <hyperlink ref="C22" r:id="rId1" xr:uid="{D8E98D68-C2A4-4A24-95B3-9751DD4C8B3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7B4C99-816F-4940-8038-54950E3C7AD0}">
          <x14:formula1>
            <xm:f>Reference!$B$2:$B$3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03F9-BBB3-44FE-981E-A58A79896C10}">
  <sheetPr>
    <tabColor theme="3" tint="0.89999084444715716"/>
  </sheetPr>
  <dimension ref="B1:J3"/>
  <sheetViews>
    <sheetView workbookViewId="0">
      <selection activeCell="B2" sqref="B2"/>
    </sheetView>
  </sheetViews>
  <sheetFormatPr defaultRowHeight="14.5" x14ac:dyDescent="0.35"/>
  <cols>
    <col min="2" max="2" width="11" bestFit="1" customWidth="1"/>
    <col min="3" max="3" width="23.54296875" bestFit="1" customWidth="1"/>
  </cols>
  <sheetData>
    <row r="1" spans="2:10" x14ac:dyDescent="0.35">
      <c r="D1" t="s">
        <v>21</v>
      </c>
      <c r="E1" t="s">
        <v>23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</row>
    <row r="2" spans="2:10" x14ac:dyDescent="0.35">
      <c r="B2" t="s">
        <v>11</v>
      </c>
      <c r="C2" t="s">
        <v>51</v>
      </c>
      <c r="D2">
        <v>0.60432308000000001</v>
      </c>
      <c r="E2">
        <v>0.78</v>
      </c>
      <c r="F2">
        <v>18.949640725773197</v>
      </c>
      <c r="H2">
        <f>ROUND(D2,2)</f>
        <v>0.6</v>
      </c>
      <c r="I2">
        <f>ROUND(E2,2)</f>
        <v>0.78</v>
      </c>
      <c r="J2">
        <f>ROUND(F2,2)</f>
        <v>18.95</v>
      </c>
    </row>
    <row r="3" spans="2:10" x14ac:dyDescent="0.35">
      <c r="B3" t="s">
        <v>45</v>
      </c>
      <c r="C3" t="s">
        <v>52</v>
      </c>
      <c r="D3">
        <v>3.2324231000000001</v>
      </c>
      <c r="E3">
        <v>0</v>
      </c>
      <c r="F3">
        <v>18.949640725773197</v>
      </c>
      <c r="H3">
        <f>ROUND(D3,2)</f>
        <v>3.23</v>
      </c>
      <c r="I3">
        <f>ROUND(E3,2)</f>
        <v>0</v>
      </c>
      <c r="J3">
        <f>ROUND(F3,3)</f>
        <v>18.95</v>
      </c>
    </row>
  </sheetData>
  <sheetProtection algorithmName="SHA-512" hashValue="Q+6JfnC71sDvksxO/M2+oDwLULeqxT08y1HXNY2jNYktvy3E2/jr8aX+tRFH02wc4VRJcbpi4qhaQ0dsD7N/HA==" saltValue="lYfb4UZJWspRDMAVqpQBN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E1B16A06E3343AAE17D825D5A5628" ma:contentTypeVersion="17" ma:contentTypeDescription="Create a new document." ma:contentTypeScope="" ma:versionID="4fcc444c65689443518cd268a9d4ba85">
  <xsd:schema xmlns:xsd="http://www.w3.org/2001/XMLSchema" xmlns:xs="http://www.w3.org/2001/XMLSchema" xmlns:p="http://schemas.microsoft.com/office/2006/metadata/properties" xmlns:ns2="7225a07f-9d03-40dd-86ff-e3dcfca2869d" xmlns:ns3="ea087660-d38d-4f88-88e5-6d7604dadf3e" xmlns:ns4="8c566321-f672-4e06-a901-b5e72b4c4357" targetNamespace="http://schemas.microsoft.com/office/2006/metadata/properties" ma:root="true" ma:fieldsID="4fddac68658ccc72dd0955fdf77f4004" ns2:_="" ns3:_="" ns4:_="">
    <xsd:import namespace="7225a07f-9d03-40dd-86ff-e3dcfca2869d"/>
    <xsd:import namespace="ea087660-d38d-4f88-88e5-6d7604dadf3e"/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5a07f-9d03-40dd-86ff-e3dcfca28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7660-d38d-4f88-88e5-6d7604dadf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1ff5c01-030e-4542-9e8d-523b9ba10592}" ma:internalName="TaxCatchAll" ma:showField="CatchAllData" ma:web="ea087660-d38d-4f88-88e5-6d7604dad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 xsi:nil="true"/>
    <lcf76f155ced4ddcb4097134ff3c332f xmlns="7225a07f-9d03-40dd-86ff-e3dcfca286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0A1D27-F72C-4239-8F2A-611CA62F9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5a07f-9d03-40dd-86ff-e3dcfca2869d"/>
    <ds:schemaRef ds:uri="ea087660-d38d-4f88-88e5-6d7604dadf3e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E9E811-5435-49B9-A654-144602E17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96FAB-60F7-4E67-AB5B-938AF8F0C99F}">
  <ds:schemaRefs>
    <ds:schemaRef ds:uri="http://purl.org/dc/dcmitype/"/>
    <ds:schemaRef ds:uri="http://purl.org/dc/terms/"/>
    <ds:schemaRef ds:uri="ea087660-d38d-4f88-88e5-6d7604dadf3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7225a07f-9d03-40dd-86ff-e3dcfca2869d"/>
    <ds:schemaRef ds:uri="http://schemas.microsoft.com/office/2006/documentManagement/types"/>
    <ds:schemaRef ds:uri="http://schemas.openxmlformats.org/package/2006/metadata/core-properties"/>
    <ds:schemaRef ds:uri="8c566321-f672-4e06-a901-b5e72b4c4357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BCFunding_RR</vt:lpstr>
      <vt:lpstr>Reference</vt:lpstr>
    </vt:vector>
  </TitlesOfParts>
  <Company>Department for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Sula</dc:creator>
  <cp:lastModifiedBy>MARSHALL, Sula</cp:lastModifiedBy>
  <dcterms:created xsi:type="dcterms:W3CDTF">2025-07-04T10:35:25Z</dcterms:created>
  <dcterms:modified xsi:type="dcterms:W3CDTF">2025-07-04T11:05:20Z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0x010100334E1B16A06E3343AAE17D825D5A5628</vt:lpwstr>
  </property>
  <property fmtid="{D5CDD505-2E9C-101B-9397-08002B2CF9AE}" pid="3" name="MediaServiceImageTags">
    <vt:lpwstr/>
  </property>
</Properties>
</file>